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FF16675-30A4-42E7-9F38-FE54E1522C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実施報告書" sheetId="1" r:id="rId1"/>
  </sheets>
  <definedNames>
    <definedName name="_xlnm.Print_Area" localSheetId="0">実施報告書!$B$1:$V$32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8" i="1" s="1"/>
  <c r="L16" i="1" l="1"/>
  <c r="L17" i="1"/>
  <c r="B4" i="1"/>
  <c r="F6" i="1"/>
  <c r="N20" i="1" l="1"/>
  <c r="L20" i="1"/>
  <c r="J20" i="1"/>
  <c r="H20" i="1"/>
  <c r="B19" i="1" l="1"/>
  <c r="B15" i="1"/>
  <c r="L29" i="1" l="1"/>
  <c r="J29" i="1"/>
  <c r="H29" i="1"/>
  <c r="B30" i="1"/>
  <c r="B29" i="1"/>
  <c r="N24" i="1"/>
  <c r="L24" i="1"/>
  <c r="J24" i="1"/>
  <c r="H24" i="1"/>
  <c r="B25" i="1"/>
  <c r="B24" i="1"/>
  <c r="B20" i="1"/>
  <c r="O21" i="1"/>
  <c r="O20" i="1"/>
  <c r="J16" i="1" l="1"/>
  <c r="B16" i="1"/>
  <c r="K16" i="1" l="1"/>
  <c r="K29" i="1" l="1"/>
  <c r="B31" i="1" s="1"/>
  <c r="I29" i="1"/>
  <c r="W20" i="1"/>
  <c r="W25" i="1" s="1"/>
  <c r="X25" i="1" s="1"/>
  <c r="Y25" i="1" s="1"/>
  <c r="I24" i="1" s="1"/>
  <c r="K24" i="1" l="1"/>
  <c r="M24" i="1"/>
  <c r="W31" i="1"/>
  <c r="B26" i="1" l="1"/>
  <c r="E26" i="1" s="1"/>
  <c r="B27" i="1"/>
  <c r="H26" i="1" l="1"/>
</calcChain>
</file>

<file path=xl/sharedStrings.xml><?xml version="1.0" encoding="utf-8"?>
<sst xmlns="http://schemas.openxmlformats.org/spreadsheetml/2006/main" count="24" uniqueCount="24">
  <si>
    <t>所属所
番号</t>
    <rPh sb="0" eb="3">
      <t>ショゾクショ</t>
    </rPh>
    <rPh sb="4" eb="6">
      <t>バンゴウ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</si>
  <si>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</si>
  <si>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</si>
  <si>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</si>
  <si>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</si>
  <si>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１，給料表の改定の実施</t>
    <rPh sb="2" eb="4">
      <t>キュウリョウ</t>
    </rPh>
    <rPh sb="4" eb="5">
      <t>ヒョウ</t>
    </rPh>
    <rPh sb="6" eb="8">
      <t>カイテイ</t>
    </rPh>
    <rPh sb="9" eb="11">
      <t>ジッシ</t>
    </rPh>
    <phoneticPr fontId="1"/>
  </si>
  <si>
    <t>を起算月として、３ヶ月後に随時改定の有無を</t>
    <rPh sb="1" eb="3">
      <t>キサン</t>
    </rPh>
    <rPh sb="3" eb="4">
      <t>ツキ</t>
    </rPh>
    <rPh sb="10" eb="11">
      <t>ゲツ</t>
    </rPh>
    <rPh sb="11" eb="12">
      <t>ゴ</t>
    </rPh>
    <rPh sb="13" eb="17">
      <t>ズイジカイテイ</t>
    </rPh>
    <rPh sb="18" eb="20">
      <t>ウム</t>
    </rPh>
    <phoneticPr fontId="1"/>
  </si>
  <si>
    <t>月例の掛金負担金と合算せず、単独で納付してください。</t>
    <rPh sb="0" eb="2">
      <t>ゲツレイ</t>
    </rPh>
    <rPh sb="3" eb="8">
      <t>カケキンフタンキン</t>
    </rPh>
    <rPh sb="9" eb="11">
      <t>ガッサン</t>
    </rPh>
    <rPh sb="14" eb="16">
      <t>タンドク</t>
    </rPh>
    <rPh sb="17" eb="19">
      <t>ノウフ</t>
    </rPh>
    <phoneticPr fontId="1"/>
  </si>
  <si>
    <t>判断することになります。</t>
    <phoneticPr fontId="1"/>
  </si>
  <si>
    <t>(ただし、給与改定の差額支給分は報酬に含めずに算定します)</t>
    <rPh sb="23" eb="25">
      <t>サンテイ</t>
    </rPh>
    <phoneticPr fontId="1"/>
  </si>
  <si>
    <t>改定分を含めた</t>
    <rPh sb="0" eb="2">
      <t>カイテイ</t>
    </rPh>
    <phoneticPr fontId="1"/>
  </si>
  <si>
    <t>6月期賞与の改定分支給日を記載してください。</t>
    <rPh sb="1" eb="2">
      <t>ツキ</t>
    </rPh>
    <rPh sb="2" eb="3">
      <t>キ</t>
    </rPh>
    <rPh sb="3" eb="5">
      <t>ショウヨ</t>
    </rPh>
    <rPh sb="6" eb="8">
      <t>カイテイ</t>
    </rPh>
    <rPh sb="8" eb="9">
      <t>ブン</t>
    </rPh>
    <rPh sb="9" eb="11">
      <t>シキュウ</t>
    </rPh>
    <rPh sb="11" eb="12">
      <t>ビ</t>
    </rPh>
    <rPh sb="13" eb="15">
      <t>キサイ</t>
    </rPh>
    <phoneticPr fontId="1"/>
  </si>
  <si>
    <t>12月期賞与を新給料表により支給する場合は</t>
    <rPh sb="2" eb="3">
      <t>ツキ</t>
    </rPh>
    <rPh sb="3" eb="4">
      <t>キ</t>
    </rPh>
    <rPh sb="4" eb="6">
      <t>ショウヨ</t>
    </rPh>
    <rPh sb="7" eb="8">
      <t>シン</t>
    </rPh>
    <rPh sb="8" eb="10">
      <t>キュウリョウ</t>
    </rPh>
    <rPh sb="10" eb="11">
      <t>ヒョウ</t>
    </rPh>
    <rPh sb="14" eb="16">
      <t>シキュウ</t>
    </rPh>
    <rPh sb="18" eb="20">
      <t>バアイ</t>
    </rPh>
    <phoneticPr fontId="1"/>
  </si>
  <si>
    <t>6月賞与額または12月賞与額となります。</t>
    <rPh sb="1" eb="2">
      <t>ツキ</t>
    </rPh>
    <rPh sb="2" eb="4">
      <t>ショウヨ</t>
    </rPh>
    <rPh sb="4" eb="5">
      <t>ガク</t>
    </rPh>
    <rPh sb="10" eb="11">
      <t>ツキ</t>
    </rPh>
    <rPh sb="11" eb="13">
      <t>ショウヨ</t>
    </rPh>
    <rPh sb="13" eb="14">
      <t>ガク</t>
    </rPh>
    <phoneticPr fontId="1"/>
  </si>
  <si>
    <t>(期末手当基礎届に記載する支給日ではありません)</t>
    <rPh sb="1" eb="3">
      <t>キマツ</t>
    </rPh>
    <rPh sb="3" eb="5">
      <t>テアテ</t>
    </rPh>
    <rPh sb="5" eb="7">
      <t>キソ</t>
    </rPh>
    <rPh sb="7" eb="8">
      <t>トドケ</t>
    </rPh>
    <rPh sb="9" eb="11">
      <t>キサイ</t>
    </rPh>
    <rPh sb="13" eb="15">
      <t>シキュウ</t>
    </rPh>
    <rPh sb="15" eb="16">
      <t>ビ</t>
    </rPh>
    <phoneticPr fontId="1"/>
  </si>
  <si>
    <t>期末手当基礎届に記載する支給日とは、改定分を支給する日ではなく、6月賞与支給日または12月賞与支給日です。</t>
    <rPh sb="0" eb="4">
      <t>キマツテアテ</t>
    </rPh>
    <rPh sb="4" eb="6">
      <t>キソ</t>
    </rPh>
    <rPh sb="6" eb="7">
      <t>トドケ</t>
    </rPh>
    <rPh sb="8" eb="10">
      <t>キサイ</t>
    </rPh>
    <rPh sb="12" eb="14">
      <t>シキュウ</t>
    </rPh>
    <rPh sb="14" eb="15">
      <t>ビ</t>
    </rPh>
    <rPh sb="18" eb="20">
      <t>カイテイ</t>
    </rPh>
    <rPh sb="20" eb="21">
      <t>ブン</t>
    </rPh>
    <rPh sb="22" eb="24">
      <t>シキュウ</t>
    </rPh>
    <rPh sb="26" eb="27">
      <t>ビ</t>
    </rPh>
    <rPh sb="33" eb="34">
      <t>ツキ</t>
    </rPh>
    <rPh sb="34" eb="36">
      <t>ショウヨ</t>
    </rPh>
    <rPh sb="36" eb="38">
      <t>シキュウ</t>
    </rPh>
    <rPh sb="38" eb="39">
      <t>ビ</t>
    </rPh>
    <rPh sb="44" eb="45">
      <t>ツキ</t>
    </rPh>
    <rPh sb="45" eb="50">
      <t>ショウヨシキュウビ</t>
    </rPh>
    <phoneticPr fontId="1"/>
  </si>
  <si>
    <t>報告は6月賞与または12月賞与それぞれ必要(賞与額に変更がない者は不要)となります。</t>
    <rPh sb="0" eb="2">
      <t>ホウコク</t>
    </rPh>
    <rPh sb="4" eb="5">
      <t>ツキ</t>
    </rPh>
    <rPh sb="5" eb="7">
      <t>ショウヨ</t>
    </rPh>
    <rPh sb="12" eb="13">
      <t>ツキ</t>
    </rPh>
    <rPh sb="13" eb="15">
      <t>ショウヨ</t>
    </rPh>
    <rPh sb="19" eb="21">
      <t>ヒツヨウ</t>
    </rPh>
    <rPh sb="22" eb="24">
      <t>ショウヨ</t>
    </rPh>
    <rPh sb="24" eb="25">
      <t>ガク</t>
    </rPh>
    <rPh sb="26" eb="28">
      <t>ヘンコウ</t>
    </rPh>
    <rPh sb="31" eb="32">
      <t>シャ</t>
    </rPh>
    <rPh sb="33" eb="35">
      <t>フヨウ</t>
    </rPh>
    <phoneticPr fontId="1"/>
  </si>
  <si>
    <t>　１について回答し、有の場合は続けて２または３を回答してください。</t>
    <rPh sb="6" eb="8">
      <t>カイトウ</t>
    </rPh>
    <rPh sb="10" eb="11">
      <t>アリ</t>
    </rPh>
    <rPh sb="12" eb="14">
      <t>バアイ</t>
    </rPh>
    <rPh sb="15" eb="16">
      <t>ツヅ</t>
    </rPh>
    <rPh sb="24" eb="26">
      <t>カイトウ</t>
    </rPh>
    <phoneticPr fontId="1"/>
  </si>
  <si>
    <t>IF(AND(H12="有",OR(H16=12,H16=1,H16=2,H16=3)),W23,"")</t>
  </si>
  <si>
    <t>報告する額とは、</t>
    <rPh sb="0" eb="2">
      <t>ホウコク</t>
    </rPh>
    <rPh sb="4" eb="5">
      <t>ガク</t>
    </rPh>
    <phoneticPr fontId="1"/>
  </si>
  <si>
    <t>IF(M24&lt;&gt;"","※"&amp;W30,"")</t>
  </si>
  <si>
    <t>提出日</t>
    <rPh sb="0" eb="2">
      <t>テイシュツ</t>
    </rPh>
    <rPh sb="2" eb="3">
      <t>ビ</t>
    </rPh>
    <phoneticPr fontId="1"/>
  </si>
  <si>
    <t>※短期のみ適用組合員は、日本年金機構の改定に準じます。</t>
    <rPh sb="1" eb="3">
      <t>タンキ</t>
    </rPh>
    <rPh sb="5" eb="10">
      <t>テキヨウクミアイイン</t>
    </rPh>
    <rPh sb="12" eb="18">
      <t>ニホンネンキンキコウ</t>
    </rPh>
    <rPh sb="19" eb="21">
      <t>カイテイ</t>
    </rPh>
    <rPh sb="22" eb="23">
      <t>ジュン</t>
    </rPh>
    <phoneticPr fontId="1"/>
  </si>
  <si>
    <t>令和７年度 給与改定実施報告書</t>
    <rPh sb="0" eb="2">
      <t>レイワ</t>
    </rPh>
    <rPh sb="3" eb="5">
      <t>ネンド</t>
    </rPh>
    <rPh sb="6" eb="8">
      <t>キュウヨ</t>
    </rPh>
    <rPh sb="8" eb="10">
      <t>カイテイ</t>
    </rPh>
    <rPh sb="10" eb="12">
      <t>ジッシ</t>
    </rPh>
    <rPh sb="12" eb="15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</si>
</sst>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/>
    </xf>
    <xf numFmtId="0" fontId="3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32"/>
  <sheetViews>
    <sheetView showGridLines="0" showRowColHeaders="0" tabSelected="1" zoomScale="90" zoomScaleNormal="90" workbookViewId="0">
      <selection activeCell="D6" sqref="D6:E7"/>
    </sheetView>
  </sheetViews>
  <sheetFormatPr defaultColWidth="5.625" defaultRowHeight="18.75" x14ac:dyDescent="0.4"/>
  <cols>
    <col min="2" max="8" width="5.75" customWidth="1"/>
    <col min="9" max="9" width="6.625" customWidth="1"/>
    <col min="10" max="19" width="5.75" customWidth="1"/>
    <col min="20" max="22" width="5.625" customWidth="1"/>
    <col min="23" max="32" width="5.625" hidden="1" customWidth="1"/>
  </cols>
  <sheetData>
    <row r="1" spans="2:19" x14ac:dyDescent="0.4">
      <c r="B1" s="25" t="s">
        <v>23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2:19" x14ac:dyDescent="0.4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2:19" ht="18.75" customHeight="1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13" t="s">
        <v>21</v>
      </c>
      <c r="M3" s="6"/>
      <c r="N3" s="6"/>
      <c r="O3" s="6"/>
      <c r="P3" s="6"/>
      <c r="Q3" s="6"/>
      <c r="R3" s="6"/>
    </row>
    <row r="4" spans="2:19" ht="18.75" customHeight="1" x14ac:dyDescent="0.4">
      <c r="B4" s="4" t="str">
        <f>IF(OR($D$6=1,$D$6=2,$D$6=3,$D$6=4,$D$6=6,$D$6=7,$D$6=9,$D$6=11,$D$6=13,$D$6=14,$D$6=15,$D$6=16,$D$6=17,$D$6=18,$D$6=20,$D$6=24,$D$6=27,$D$6=31,$D$6=32,$D$6=33,$D$6=39,$D$6=46,$D$6=55,$D$6=56,$D$6=94,$D$6=95,$D$6=96,$D$6=97,$D$6=98),"　企業分けしている所属所は、企業ごとに提出してください。","")</f>
        <v/>
      </c>
      <c r="C4" s="1"/>
      <c r="D4" s="1"/>
      <c r="E4" s="1"/>
      <c r="F4" s="1"/>
      <c r="G4" s="1"/>
      <c r="H4" s="1"/>
      <c r="K4" s="14"/>
      <c r="L4" s="29" t="s">
        <v>4</v>
      </c>
      <c r="M4" s="16"/>
      <c r="N4" s="27" t="s">
        <v>2</v>
      </c>
      <c r="O4" s="16"/>
      <c r="P4" s="27" t="s">
        <v>1</v>
      </c>
      <c r="Q4" s="16"/>
      <c r="R4" s="27" t="s">
        <v>3</v>
      </c>
    </row>
    <row r="5" spans="2:19" ht="18.75" customHeight="1" x14ac:dyDescent="0.4">
      <c r="B5" s="4"/>
      <c r="J5" s="12"/>
      <c r="K5" s="15"/>
      <c r="L5" s="30"/>
      <c r="M5" s="16"/>
      <c r="N5" s="28"/>
      <c r="O5" s="16"/>
      <c r="P5" s="28"/>
      <c r="Q5" s="16"/>
      <c r="R5" s="28"/>
    </row>
    <row r="6" spans="2:19" ht="18.75" customHeight="1" x14ac:dyDescent="0.4">
      <c r="B6" s="21" t="s">
        <v>0</v>
      </c>
      <c r="C6" s="22"/>
      <c r="D6" s="23"/>
      <c r="E6" s="23"/>
      <c r="F6" s="21" t="str">
        <f>IF(OR($D$6=1,$D$6=2,$D$6=3,$D$6=4,$D$6=6,$D$6=7,$D$6=9,$D$6=11,$D$6=13,$D$6=14,$D$6=15,$D$6=16,$D$6=17,$D$6=18,$D$6=20,$D$6=24,$D$6=27,$D$6=31,$D$6=32,$D$6=33,$D$6=39,$D$6=46,$D$6=55,$D$6=56,$D$6=94,$D$6=95,$D$6=96,$D$6=97,$D$6=98),"企業
コード","")</f>
        <v/>
      </c>
      <c r="G6" s="22"/>
      <c r="H6" s="24"/>
      <c r="I6" s="24"/>
    </row>
    <row r="7" spans="2:19" ht="19.5" customHeight="1" x14ac:dyDescent="0.4">
      <c r="B7" s="22"/>
      <c r="C7" s="22"/>
      <c r="D7" s="23"/>
      <c r="E7" s="23"/>
      <c r="F7" s="22"/>
      <c r="G7" s="22"/>
      <c r="H7" s="24"/>
      <c r="I7" s="24"/>
    </row>
    <row r="8" spans="2:19" x14ac:dyDescent="0.4">
      <c r="B8" s="1"/>
      <c r="C8" s="1"/>
      <c r="D8" s="1"/>
      <c r="E8" s="1"/>
      <c r="L8" s="1"/>
      <c r="M8" s="1"/>
      <c r="N8" s="1"/>
      <c r="O8" s="1"/>
      <c r="P8" s="1"/>
      <c r="Q8" s="1"/>
    </row>
    <row r="10" spans="2:19" x14ac:dyDescent="0.4">
      <c r="B10" t="s">
        <v>17</v>
      </c>
    </row>
    <row r="12" spans="2:19" ht="18.75" customHeight="1" x14ac:dyDescent="0.4">
      <c r="B12" s="31" t="s">
        <v>5</v>
      </c>
      <c r="C12" s="31"/>
      <c r="D12" s="31"/>
      <c r="E12" s="31"/>
      <c r="F12" s="31"/>
      <c r="G12" s="31"/>
      <c r="H12" s="23"/>
      <c r="I12" s="23"/>
      <c r="J12" s="23"/>
    </row>
    <row r="13" spans="2:19" ht="19.5" customHeight="1" x14ac:dyDescent="0.4">
      <c r="B13" s="31"/>
      <c r="C13" s="31"/>
      <c r="D13" s="31"/>
      <c r="E13" s="31"/>
      <c r="F13" s="31"/>
      <c r="G13" s="31"/>
      <c r="H13" s="23"/>
      <c r="I13" s="23"/>
      <c r="J13" s="23"/>
    </row>
    <row r="15" spans="2:19" x14ac:dyDescent="0.35">
      <c r="B15" t="str">
        <f>IF(OR(H12="無",H12="未定"),"　回答は以上となりますので、期限内に提出してください。","")</f>
        <v/>
      </c>
      <c r="L15" s="5" t="str">
        <f>IF(OR(H16="",H16="未定"),"","※"&amp;H16&amp;"月"&amp;W17)</f>
        <v/>
      </c>
    </row>
    <row r="16" spans="2:19" ht="18.75" customHeight="1" x14ac:dyDescent="0.4">
      <c r="B16" s="31" t="str">
        <f>IF(H12="有","２，給料表の改定実施時期","")</f>
        <v/>
      </c>
      <c r="C16" s="31"/>
      <c r="D16" s="31"/>
      <c r="E16" s="31"/>
      <c r="F16" s="31"/>
      <c r="G16" s="31"/>
      <c r="H16" s="23"/>
      <c r="I16" s="23"/>
      <c r="J16" s="17" t="str">
        <f>IF(OR(H12&lt;&gt;"有",H16="未定"),"","月")</f>
        <v/>
      </c>
      <c r="K16" s="33" t="str">
        <f>IF(OR(H16="",H16="未定"),"","→")</f>
        <v/>
      </c>
      <c r="L16" s="5" t="str">
        <f>IF(L15&lt;&gt;"",W18,"")</f>
        <v/>
      </c>
      <c r="M16" s="2"/>
      <c r="N16" s="2"/>
      <c r="O16" s="2"/>
      <c r="P16" s="2"/>
      <c r="Q16" s="2"/>
      <c r="R16" s="2"/>
      <c r="S16" s="2"/>
    </row>
    <row r="17" spans="2:32" ht="19.5" customHeight="1" x14ac:dyDescent="0.4">
      <c r="B17" s="31"/>
      <c r="C17" s="31"/>
      <c r="D17" s="31"/>
      <c r="E17" s="31"/>
      <c r="F17" s="31"/>
      <c r="G17" s="31"/>
      <c r="H17" s="23"/>
      <c r="I17" s="23"/>
      <c r="J17" s="18"/>
      <c r="K17" s="33"/>
      <c r="L17" s="5" t="str">
        <f>IF(L15&lt;&gt;"",W19,"")</f>
        <v/>
      </c>
      <c r="M17" s="2"/>
      <c r="N17" s="2"/>
      <c r="O17" s="2"/>
      <c r="P17" s="2"/>
      <c r="Q17" s="2"/>
      <c r="R17" s="2"/>
      <c r="S17" s="2"/>
      <c r="W17" s="3" t="s">
        <v>6</v>
      </c>
    </row>
    <row r="18" spans="2:32" x14ac:dyDescent="0.35">
      <c r="L18" s="5" t="str">
        <f>IF(L15&lt;&gt;"",AF19,"")</f>
        <v/>
      </c>
      <c r="W18" t="s">
        <v>8</v>
      </c>
    </row>
    <row r="19" spans="2:32" x14ac:dyDescent="0.35">
      <c r="B19" t="str">
        <f>IF(H16="未定","　回答は以上となりますので、期限内に提出してください。","")</f>
        <v/>
      </c>
      <c r="L19" s="5"/>
      <c r="W19" t="s">
        <v>9</v>
      </c>
      <c r="AF19" t="s">
        <v>22</v>
      </c>
    </row>
    <row r="20" spans="2:32" ht="18.75" customHeight="1" x14ac:dyDescent="0.4">
      <c r="B20" s="31" t="str">
        <f>IF(AND(H12="有",OR(H16=12,H16=1,H16=2,H16=3)),"３，給与改定分の支給日","")</f>
        <v/>
      </c>
      <c r="C20" s="31"/>
      <c r="D20" s="31"/>
      <c r="E20" s="31"/>
      <c r="F20" s="31"/>
      <c r="G20" s="31"/>
      <c r="H20" s="17" t="str">
        <f>IF(AND(H12="有",OR(H16=12,H16=1,H16=2,H16=3),I20&lt;&gt;"未定"),"令和","")</f>
        <v/>
      </c>
      <c r="I20" s="26"/>
      <c r="J20" s="17" t="str">
        <f>IF(AND(H12="有",OR(H16=12,H16=1,H16=2,H16=3),I20&lt;&gt;"未定"),"年","")</f>
        <v/>
      </c>
      <c r="K20" s="23"/>
      <c r="L20" s="17" t="str">
        <f>IF(AND(H12="有",OR(H16=12,H16=1,H16=2,H16=3),I20&lt;&gt;"未定"),"月","")</f>
        <v/>
      </c>
      <c r="M20" s="23"/>
      <c r="N20" s="17" t="str">
        <f>IF(AND(H12="有",OR(H16=12,H16=1,H16=2,H16=3),I20&lt;&gt;"未定"),"日","")</f>
        <v/>
      </c>
      <c r="O20" s="9" t="str">
        <f>IF(AND(H12="有",OR(H16=12,H16=1,H16=2,H16=3)),"※"&amp;W21,"")</f>
        <v/>
      </c>
      <c r="W20" s="7">
        <f>DATE(I20+118,K20,M20)</f>
        <v>43069</v>
      </c>
    </row>
    <row r="21" spans="2:32" ht="19.5" customHeight="1" x14ac:dyDescent="0.4">
      <c r="B21" s="31"/>
      <c r="C21" s="31"/>
      <c r="D21" s="31"/>
      <c r="E21" s="31"/>
      <c r="F21" s="31"/>
      <c r="G21" s="31"/>
      <c r="H21" s="17"/>
      <c r="I21" s="26"/>
      <c r="J21" s="18"/>
      <c r="K21" s="23"/>
      <c r="L21" s="18"/>
      <c r="M21" s="23"/>
      <c r="N21" s="18"/>
      <c r="O21" s="9" t="str">
        <f>IF(AND(H12="有",OR(H16=12,H16=1,H16=2,H16=3)),W22,"")</f>
        <v/>
      </c>
      <c r="W21" t="s">
        <v>12</v>
      </c>
    </row>
    <row r="22" spans="2:32" x14ac:dyDescent="0.4">
      <c r="O22" s="10"/>
      <c r="W22" t="s">
        <v>11</v>
      </c>
    </row>
    <row r="23" spans="2:32" x14ac:dyDescent="0.4">
      <c r="W23" t="s">
        <v>14</v>
      </c>
      <c r="AE23" t="s">
        <v>18</v>
      </c>
    </row>
    <row r="24" spans="2:32" ht="18.75" customHeight="1" x14ac:dyDescent="0.4">
      <c r="B24" s="32" t="str">
        <f>IF(AND(H12="有",OR(H16=12,H16=1,H16=2,H16=3)),"給与改定による","")</f>
        <v/>
      </c>
      <c r="C24" s="32"/>
      <c r="D24" s="32"/>
      <c r="E24" s="32"/>
      <c r="F24" s="32"/>
      <c r="G24" s="32"/>
      <c r="H24" s="17" t="str">
        <f>IF(AND(H12="有",OR(H16=12,H16=1,H16=2,H16=3)),"令和","")</f>
        <v/>
      </c>
      <c r="I24" s="19" t="str">
        <f>IF(M20&lt;&gt;"",Y25,"")</f>
        <v/>
      </c>
      <c r="J24" s="17" t="str">
        <f>IF(AND(H12="有",OR(H16=12,H16=1,H16=2,H16=3)),"年","")</f>
        <v/>
      </c>
      <c r="K24" s="20" t="str">
        <f>IF(M20&lt;&gt;"",MONTH(W25),"")</f>
        <v/>
      </c>
      <c r="L24" s="17" t="str">
        <f>IF(AND(H12="有",OR(H16=12,H16=1,H16=2,H16=3)),"月","")</f>
        <v/>
      </c>
      <c r="M24" s="20" t="str">
        <f>IF(M20&lt;&gt;"",DAY(W25),"")</f>
        <v/>
      </c>
      <c r="N24" s="17" t="str">
        <f>IF(AND(H12="有",OR(H16=12,H16=1,H16=2,H16=3)),"日","")</f>
        <v/>
      </c>
    </row>
    <row r="25" spans="2:32" ht="18.75" customHeight="1" x14ac:dyDescent="0.4">
      <c r="B25" s="32" t="str">
        <f>IF(AND(H12="有",OR(H16=12,H16=1,H16=2,H16=3)),"賞与額報告期限","")</f>
        <v/>
      </c>
      <c r="C25" s="32"/>
      <c r="D25" s="32"/>
      <c r="E25" s="32"/>
      <c r="F25" s="32"/>
      <c r="G25" s="32"/>
      <c r="H25" s="18"/>
      <c r="I25" s="19"/>
      <c r="J25" s="18"/>
      <c r="K25" s="20"/>
      <c r="L25" s="18"/>
      <c r="M25" s="20"/>
      <c r="N25" s="18"/>
      <c r="W25" s="7">
        <f>W20-7</f>
        <v>43062</v>
      </c>
      <c r="X25">
        <f>YEAR(W25)</f>
        <v>2017</v>
      </c>
      <c r="Y25">
        <f>X25-2018</f>
        <v>-1</v>
      </c>
    </row>
    <row r="26" spans="2:32" ht="23.1" customHeight="1" x14ac:dyDescent="0.4">
      <c r="B26" s="11" t="str">
        <f>IF(M24&lt;&gt;"","※"&amp;W26,"")</f>
        <v/>
      </c>
      <c r="E26" s="34" t="str">
        <f>IF(B26&lt;&gt;"",W27,"")</f>
        <v/>
      </c>
      <c r="F26" s="34"/>
      <c r="G26" s="34"/>
      <c r="H26" s="11" t="str">
        <f>IF(B26&lt;&gt;"",W28,"")</f>
        <v/>
      </c>
      <c r="I26" s="8"/>
      <c r="J26" s="8"/>
      <c r="K26" s="8"/>
      <c r="W26" t="s">
        <v>19</v>
      </c>
    </row>
    <row r="27" spans="2:32" x14ac:dyDescent="0.4">
      <c r="B27" s="4" t="str">
        <f>IF(M24&lt;&gt;"","※"&amp;W29,"")</f>
        <v/>
      </c>
      <c r="W27" t="s">
        <v>10</v>
      </c>
    </row>
    <row r="28" spans="2:32" ht="9.9499999999999993" customHeight="1" x14ac:dyDescent="0.4">
      <c r="B28" s="4"/>
      <c r="W28" t="s">
        <v>13</v>
      </c>
    </row>
    <row r="29" spans="2:32" ht="18.75" customHeight="1" x14ac:dyDescent="0.4">
      <c r="B29" s="32" t="str">
        <f>IF(AND(H12="有",OR(H16=12,H16=1,H16=2,H16=3)),"給与改定による","")</f>
        <v/>
      </c>
      <c r="C29" s="32"/>
      <c r="D29" s="32"/>
      <c r="E29" s="32"/>
      <c r="F29" s="32"/>
      <c r="G29" s="32"/>
      <c r="H29" s="17" t="str">
        <f>IF(AND(H12="有",OR(H16=12,H16=1,H16=2,H16=3)),"令和","")</f>
        <v/>
      </c>
      <c r="I29" s="19" t="str">
        <f>IF(M20&lt;&gt;"",I20,"")</f>
        <v/>
      </c>
      <c r="J29" s="17" t="str">
        <f>IF(AND(H12="有",OR(H16=12,H16=1,H16=2,H16=3)),"年","")</f>
        <v/>
      </c>
      <c r="K29" s="20" t="str">
        <f>IF(M20&lt;&gt;"",K20,"")</f>
        <v/>
      </c>
      <c r="L29" s="17" t="str">
        <f>IF(AND(H12="有",OR(H16=12,H16=1,H16=2,H16=3)),"月末","")</f>
        <v/>
      </c>
      <c r="M29" s="20"/>
      <c r="N29" s="17"/>
      <c r="W29" t="s">
        <v>16</v>
      </c>
    </row>
    <row r="30" spans="2:32" ht="18.75" customHeight="1" x14ac:dyDescent="0.4">
      <c r="B30" s="32" t="str">
        <f>IF(AND(H12="有",OR(H16=12,H16=1,H16=2,H16=3)),"掛金負担金納付期限","")</f>
        <v/>
      </c>
      <c r="C30" s="32"/>
      <c r="D30" s="32"/>
      <c r="E30" s="32"/>
      <c r="F30" s="32"/>
      <c r="G30" s="32"/>
      <c r="H30" s="18"/>
      <c r="I30" s="19"/>
      <c r="J30" s="18"/>
      <c r="K30" s="20"/>
      <c r="L30" s="18"/>
      <c r="M30" s="20"/>
      <c r="N30" s="18"/>
      <c r="W30" t="s">
        <v>15</v>
      </c>
      <c r="AE30" t="s">
        <v>20</v>
      </c>
    </row>
    <row r="31" spans="2:32" ht="23.1" customHeight="1" x14ac:dyDescent="0.4">
      <c r="B31" s="11" t="str">
        <f>IF(K29&lt;&gt;"","※"&amp;W32,"")</f>
        <v/>
      </c>
      <c r="W31" s="7">
        <f>EOMONTH(W20,0)</f>
        <v>43069</v>
      </c>
    </row>
    <row r="32" spans="2:32" x14ac:dyDescent="0.4">
      <c r="W32" t="s">
        <v>7</v>
      </c>
    </row>
  </sheetData>
  <sheetProtection algorithmName="SHA-512" hashValue="6nvYkFqTSZG0AvkAQRiWUTh3fDiMDFXehbZg2IHxOKEKeN5b5k5PbF0L630PuBUxdd4n18ka88o9uT8bbfnbKQ==" saltValue="PTRHjqf/OtB4PsTcpFPwsQ==" spinCount="100000" sheet="1" objects="1" scenarios="1" selectLockedCells="1"/>
  <mergeCells count="45">
    <mergeCell ref="B25:G25"/>
    <mergeCell ref="M29:M30"/>
    <mergeCell ref="N29:N30"/>
    <mergeCell ref="H20:H21"/>
    <mergeCell ref="K16:K17"/>
    <mergeCell ref="H29:H30"/>
    <mergeCell ref="I29:I30"/>
    <mergeCell ref="J29:J30"/>
    <mergeCell ref="K29:K30"/>
    <mergeCell ref="L29:L30"/>
    <mergeCell ref="E26:G26"/>
    <mergeCell ref="B29:G29"/>
    <mergeCell ref="B30:G30"/>
    <mergeCell ref="B24:G24"/>
    <mergeCell ref="B1:R2"/>
    <mergeCell ref="J20:J21"/>
    <mergeCell ref="L20:L21"/>
    <mergeCell ref="N20:N21"/>
    <mergeCell ref="K20:K21"/>
    <mergeCell ref="M20:M21"/>
    <mergeCell ref="I20:I21"/>
    <mergeCell ref="N4:N5"/>
    <mergeCell ref="P4:P5"/>
    <mergeCell ref="R4:R5"/>
    <mergeCell ref="L4:L5"/>
    <mergeCell ref="B16:G17"/>
    <mergeCell ref="B20:G21"/>
    <mergeCell ref="B12:G13"/>
    <mergeCell ref="H16:I17"/>
    <mergeCell ref="J16:J17"/>
    <mergeCell ref="B6:C7"/>
    <mergeCell ref="D6:E7"/>
    <mergeCell ref="H12:J13"/>
    <mergeCell ref="F6:G7"/>
    <mergeCell ref="H6:I7"/>
    <mergeCell ref="M4:M5"/>
    <mergeCell ref="O4:O5"/>
    <mergeCell ref="Q4:Q5"/>
    <mergeCell ref="H24:H25"/>
    <mergeCell ref="J24:J25"/>
    <mergeCell ref="L24:L25"/>
    <mergeCell ref="N24:N25"/>
    <mergeCell ref="I24:I25"/>
    <mergeCell ref="K24:K25"/>
    <mergeCell ref="M24:M25"/>
  </mergeCells>
  <phoneticPr fontId="1"/>
  <conditionalFormatting sqref="D6:E7">
    <cfRule type="containsBlanks" dxfId="9" priority="9">
      <formula>LEN(TRIM(D6))=0</formula>
    </cfRule>
  </conditionalFormatting>
  <conditionalFormatting sqref="H6:I7">
    <cfRule type="expression" dxfId="8" priority="1">
      <formula>AND($H$6="",OR($D$6=1,$D$6=2,$D$6=3,$D$6=4,$D$6=6,$D$6=7,$D$6=9,$D$6=11,$D$6=13,$D$6=14,$D$6=15,$D$6=16,$D$6=17,$D$6=18,$D$6=20,$D$6=24,$D$6=27,$D$6=31,$D$6=32,$D$6=33,$D$6=39,$D$6=46,$D$6=55,$D$6=56,$D$6=94,$D$6=95,$D$6=96,$D$6=97,$D$6=98))</formula>
    </cfRule>
  </conditionalFormatting>
  <conditionalFormatting sqref="H16:I17">
    <cfRule type="expression" dxfId="7" priority="11">
      <formula>AND($H$12="有",$H$16="")</formula>
    </cfRule>
  </conditionalFormatting>
  <conditionalFormatting sqref="H12:J13">
    <cfRule type="containsBlanks" dxfId="6" priority="12">
      <formula>LEN(TRIM(H12))=0</formula>
    </cfRule>
  </conditionalFormatting>
  <conditionalFormatting sqref="I20:I21">
    <cfRule type="expression" dxfId="5" priority="4">
      <formula>AND(OR($H$16=12,$H$16=1,$H$16=2,$H$16=3),$I$20="")</formula>
    </cfRule>
  </conditionalFormatting>
  <conditionalFormatting sqref="K20:K21">
    <cfRule type="expression" dxfId="4" priority="3">
      <formula>AND(OR($H$16=12,$H$16=1,$H$16=2,$H$16=3),$I$20&lt;&gt;"未定",$K$20="")</formula>
    </cfRule>
  </conditionalFormatting>
  <conditionalFormatting sqref="M4:M5">
    <cfRule type="containsBlanks" dxfId="3" priority="8">
      <formula>LEN(TRIM(M4))=0</formula>
    </cfRule>
  </conditionalFormatting>
  <conditionalFormatting sqref="M20:M21">
    <cfRule type="expression" dxfId="2" priority="2">
      <formula>AND(OR($H$16=12,$H$16=1,$H$16=2,$H$16=3),$I$20&lt;&gt;"未定",$M$20="")</formula>
    </cfRule>
  </conditionalFormatting>
  <conditionalFormatting sqref="O4:O5">
    <cfRule type="containsBlanks" dxfId="1" priority="7">
      <formula>LEN(TRIM(O4))=0</formula>
    </cfRule>
  </conditionalFormatting>
  <conditionalFormatting sqref="Q4:Q5">
    <cfRule type="containsBlanks" dxfId="0" priority="6">
      <formula>LEN(TRIM(Q4))=0</formula>
    </cfRule>
  </conditionalFormatting>
  <dataValidations count="6">
    <dataValidation type="list" allowBlank="1" showInputMessage="1" showErrorMessage="1" sqref="H12:J13" xr:uid="{00000000-0002-0000-0000-000000000000}">
      <formula1>"有,無,未定"</formula1>
    </dataValidation>
    <dataValidation type="list" allowBlank="1" showInputMessage="1" showErrorMessage="1" sqref="H16:I17" xr:uid="{00000000-0002-0000-0000-000001000000}">
      <formula1>"12,1,2,3,未定"</formula1>
    </dataValidation>
    <dataValidation imeMode="halfAlpha" allowBlank="1" showInputMessage="1" showErrorMessage="1" sqref="M4:M5 O4:O5 Q4:Q5" xr:uid="{00000000-0002-0000-0000-000002000000}"/>
    <dataValidation type="whole" imeMode="halfAlpha" allowBlank="1" showInputMessage="1" showErrorMessage="1" sqref="D6:E7" xr:uid="{00000000-0002-0000-0000-000003000000}">
      <formula1>1</formula1>
      <formula2>100</formula2>
    </dataValidation>
    <dataValidation type="whole" imeMode="halfAlpha" allowBlank="1" showInputMessage="1" showErrorMessage="1" sqref="H6:I7" xr:uid="{00000000-0002-0000-0000-000004000000}">
      <formula1>0</formula1>
      <formula2>7</formula2>
    </dataValidation>
    <dataValidation type="list" allowBlank="1" showInputMessage="1" showErrorMessage="1" sqref="I20:I21" xr:uid="{00000000-0002-0000-0000-000005000000}">
      <formula1>"7,8,未定"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KYOSAI</dc:creator>
  <cp:lastModifiedBy>User</cp:lastModifiedBy>
  <cp:lastPrinted>2024-09-05T02:08:15Z</cp:lastPrinted>
  <dcterms:created xsi:type="dcterms:W3CDTF">2023-09-11T05:16:21Z</dcterms:created>
  <dcterms:modified xsi:type="dcterms:W3CDTF">2025-11-18T02:29:02Z</dcterms:modified>
</cp:coreProperties>
</file>